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55" windowHeight="114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'Blad1'!$A$1:$J$46</definedName>
  </definedNames>
  <calcPr fullCalcOnLoad="1"/>
</workbook>
</file>

<file path=xl/sharedStrings.xml><?xml version="1.0" encoding="utf-8"?>
<sst xmlns="http://schemas.openxmlformats.org/spreadsheetml/2006/main" count="77" uniqueCount="50">
  <si>
    <t>FÖRDELNING AV UNDERHÅLLSKOSTNADER</t>
  </si>
  <si>
    <t>KUNNOSSAPITOKUSTANNUSTEN OSITTELU</t>
  </si>
  <si>
    <t>Sammanlagt</t>
  </si>
  <si>
    <r>
      <rPr>
        <b/>
        <sz val="11"/>
        <color indexed="8"/>
        <rFont val="Calibri"/>
        <family val="2"/>
      </rPr>
      <t>Trafikslag</t>
    </r>
    <r>
      <rPr>
        <sz val="11"/>
        <color theme="1"/>
        <rFont val="Calibri"/>
        <family val="2"/>
      </rPr>
      <t xml:space="preserve">  Liikenne laji</t>
    </r>
  </si>
  <si>
    <r>
      <rPr>
        <b/>
        <sz val="11"/>
        <color indexed="8"/>
        <rFont val="Calibri"/>
        <family val="2"/>
      </rPr>
      <t>Vägnyttjoenhet</t>
    </r>
    <r>
      <rPr>
        <sz val="11"/>
        <color theme="1"/>
        <rFont val="Calibri"/>
        <family val="2"/>
      </rPr>
      <t xml:space="preserve"> Tienkäyttöyksikkö</t>
    </r>
  </si>
  <si>
    <r>
      <rPr>
        <b/>
        <sz val="11"/>
        <color indexed="8"/>
        <rFont val="Calibri"/>
        <family val="2"/>
      </rPr>
      <t xml:space="preserve">Vägnyt. Enh antal, </t>
    </r>
    <r>
      <rPr>
        <sz val="11"/>
        <color theme="1"/>
        <rFont val="Calibri"/>
        <family val="2"/>
      </rPr>
      <t xml:space="preserve"> Tienk. yks. lukum. </t>
    </r>
    <r>
      <rPr>
        <b/>
        <sz val="11"/>
        <color indexed="8"/>
        <rFont val="Calibri"/>
        <family val="2"/>
      </rPr>
      <t>ha st/kpl</t>
    </r>
  </si>
  <si>
    <r>
      <rPr>
        <b/>
        <sz val="11"/>
        <color indexed="8"/>
        <rFont val="Calibri"/>
        <family val="2"/>
      </rPr>
      <t>Vikt-talets norm-värde</t>
    </r>
    <r>
      <rPr>
        <sz val="11"/>
        <color theme="1"/>
        <rFont val="Calibri"/>
        <family val="2"/>
      </rPr>
      <t xml:space="preserve"> Paino-luvun ohjearvo</t>
    </r>
  </si>
  <si>
    <r>
      <rPr>
        <b/>
        <sz val="11"/>
        <color indexed="8"/>
        <rFont val="Calibri"/>
        <family val="2"/>
      </rPr>
      <t>Nyttjad vägsträcka,</t>
    </r>
    <r>
      <rPr>
        <sz val="11"/>
        <color theme="1"/>
        <rFont val="Calibri"/>
        <family val="2"/>
      </rPr>
      <t xml:space="preserve"> Käytetty matka,     </t>
    </r>
    <r>
      <rPr>
        <b/>
        <sz val="11"/>
        <color indexed="8"/>
        <rFont val="Calibri"/>
        <family val="2"/>
      </rPr>
      <t>km</t>
    </r>
    <r>
      <rPr>
        <sz val="11"/>
        <color theme="1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</si>
  <si>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Korrigeringskoefficienter </t>
    </r>
    <r>
      <rPr>
        <sz val="11"/>
        <color theme="1"/>
        <rFont val="Calibri"/>
        <family val="2"/>
      </rPr>
      <t>Korjauskertoimet</t>
    </r>
  </si>
  <si>
    <r>
      <rPr>
        <b/>
        <sz val="11"/>
        <color indexed="8"/>
        <rFont val="Calibri"/>
        <family val="2"/>
      </rPr>
      <t>Tonkilometer (vägenheter)</t>
    </r>
    <r>
      <rPr>
        <sz val="11"/>
        <color theme="1"/>
        <rFont val="Calibri"/>
        <family val="2"/>
      </rPr>
      <t xml:space="preserve"> Tonnnikilometrit (tieyksiköt)</t>
    </r>
  </si>
  <si>
    <r>
      <rPr>
        <b/>
        <sz val="11"/>
        <color indexed="8"/>
        <rFont val="Calibri"/>
        <family val="2"/>
      </rPr>
      <t>Vägstr</t>
    </r>
    <r>
      <rPr>
        <sz val="11"/>
        <color theme="1"/>
        <rFont val="Calibri"/>
        <family val="2"/>
      </rPr>
      <t>. Matkan</t>
    </r>
  </si>
  <si>
    <r>
      <rPr>
        <b/>
        <sz val="11"/>
        <color indexed="8"/>
        <rFont val="Calibri"/>
        <family val="2"/>
      </rPr>
      <t>Vikt-talet</t>
    </r>
    <r>
      <rPr>
        <sz val="11"/>
        <color theme="1"/>
        <rFont val="Calibri"/>
        <family val="2"/>
      </rPr>
      <t xml:space="preserve"> Paino- luvun</t>
    </r>
  </si>
  <si>
    <r>
      <rPr>
        <b/>
        <sz val="11"/>
        <color indexed="8"/>
        <rFont val="Calibri"/>
        <family val="2"/>
      </rPr>
      <t>Sido-avstånd</t>
    </r>
    <r>
      <rPr>
        <sz val="11"/>
        <color theme="1"/>
        <rFont val="Calibri"/>
        <family val="2"/>
      </rPr>
      <t xml:space="preserve"> Sivuetäi-syyden</t>
    </r>
  </si>
  <si>
    <r>
      <rPr>
        <b/>
        <sz val="11"/>
        <color indexed="8"/>
        <rFont val="Calibri"/>
        <family val="2"/>
      </rPr>
      <t xml:space="preserve">Skilt </t>
    </r>
    <r>
      <rPr>
        <sz val="11"/>
        <color theme="1"/>
        <rFont val="Calibri"/>
        <family val="2"/>
      </rPr>
      <t xml:space="preserve">     Erikseen</t>
    </r>
  </si>
  <si>
    <r>
      <rPr>
        <b/>
        <sz val="11"/>
        <color indexed="8"/>
        <rFont val="Calibri"/>
        <family val="2"/>
      </rPr>
      <t>Sammanlagt</t>
    </r>
    <r>
      <rPr>
        <sz val="11"/>
        <color theme="1"/>
        <rFont val="Calibri"/>
        <family val="2"/>
      </rPr>
      <t xml:space="preserve"> Yhteensä</t>
    </r>
  </si>
  <si>
    <t>VÄGENHETSBERÄKNING</t>
  </si>
  <si>
    <t>Vägens längd, km</t>
  </si>
  <si>
    <t>För fördelning av väghållningskostnader</t>
  </si>
  <si>
    <t>TIEYKSIKKÖLASKELMA</t>
  </si>
  <si>
    <t>Tienpitokustannusten osittelemiseksi</t>
  </si>
  <si>
    <t>Tien pituus, km</t>
  </si>
  <si>
    <t>Driftcenter</t>
  </si>
  <si>
    <t>ULM</t>
  </si>
  <si>
    <t>ULMa</t>
  </si>
  <si>
    <t>Åker</t>
  </si>
  <si>
    <t>ULV</t>
  </si>
  <si>
    <t>Skog</t>
  </si>
  <si>
    <t>SLV</t>
  </si>
  <si>
    <t>ULMe</t>
  </si>
  <si>
    <t>SLMe</t>
  </si>
  <si>
    <t>Fritidsfastiget</t>
  </si>
  <si>
    <t>ULL</t>
  </si>
  <si>
    <t>Bostadsfastighet</t>
  </si>
  <si>
    <t>ULA</t>
  </si>
  <si>
    <t>Mjölktransport</t>
  </si>
  <si>
    <t>Uthyrnings stuga</t>
  </si>
  <si>
    <t>Foder transport</t>
  </si>
  <si>
    <t>EL</t>
  </si>
  <si>
    <t>Yhteinen</t>
  </si>
  <si>
    <t>Väglagets namn</t>
  </si>
  <si>
    <t>Kimitoöns kommun / Kemiönsaaren kunta</t>
  </si>
  <si>
    <t>2 METSÄKUMPU 1:3, Fritidsfastiget, Bengt Bengtsson</t>
  </si>
  <si>
    <t>3 VEHKA 1:2, Bostadsfastighet, Carl Carlberg</t>
  </si>
  <si>
    <t>4a PUROLA 30:17,Skogsbrukslägenhet, Daniel Danielsson</t>
  </si>
  <si>
    <t>4b PUROLA II 30:18, Skogsbrukslägenhet, Erik Eriksson</t>
  </si>
  <si>
    <t>5 VETELÄSUO 2:16, Jordbrukslägenhet, Fabian Fabiansson</t>
  </si>
  <si>
    <t>6 ILTAKUMPU 22:22, Fritidsfastighet, Gustav Gustavsson</t>
  </si>
  <si>
    <t>7 HERKKOLA 22:21, Bostadsfastighet, Hendrik Hendriksson, Uthyrd Jordbruksfastighet till Isak Isaksson</t>
  </si>
  <si>
    <t>8 ESKELÄ 30:11, Mjölkgård, Isak Isaksson</t>
  </si>
  <si>
    <t>1 TIRKKOLA 2:30, Bostadsfastighet, Anders Andersson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</si>
</sst>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"/>
    <numFmt numFmtId="17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3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7.57421875" style="0" customWidth="1"/>
    <col min="5" max="5" width="10.421875" style="0" customWidth="1"/>
    <col min="6" max="6" width="8.421875" style="0" customWidth="1"/>
    <col min="7" max="7" width="8.28125" style="0" customWidth="1"/>
    <col min="8" max="8" width="8.7109375" style="0" customWidth="1"/>
    <col min="9" max="9" width="13.421875" style="0" customWidth="1"/>
    <col min="10" max="10" width="13.8515625" style="0" customWidth="1"/>
  </cols>
  <sheetData>
    <row r="1" spans="1:8" ht="15.75">
      <c r="A1" s="3" t="s">
        <v>0</v>
      </c>
      <c r="H1" s="2" t="s">
        <v>15</v>
      </c>
    </row>
    <row r="2" spans="1:8" ht="15.75">
      <c r="A2" s="3" t="s">
        <v>1</v>
      </c>
      <c r="H2" s="2" t="s">
        <v>17</v>
      </c>
    </row>
    <row r="3" spans="1:8" ht="15.75">
      <c r="A3" s="3"/>
      <c r="H3" s="2" t="s">
        <v>18</v>
      </c>
    </row>
    <row r="4" spans="1:8" ht="15.75">
      <c r="A4" s="6" t="s">
        <v>39</v>
      </c>
      <c r="B4" s="7"/>
      <c r="C4" s="7"/>
      <c r="D4" s="7"/>
      <c r="H4" s="2" t="s">
        <v>19</v>
      </c>
    </row>
    <row r="5" ht="15">
      <c r="A5" s="5"/>
    </row>
    <row r="6" spans="1:10" ht="15.75">
      <c r="A6" s="6" t="s">
        <v>40</v>
      </c>
      <c r="B6" s="7"/>
      <c r="C6" s="7"/>
      <c r="D6" s="7"/>
      <c r="I6" s="4" t="s">
        <v>16</v>
      </c>
      <c r="J6" s="18">
        <v>3.2</v>
      </c>
    </row>
    <row r="7" spans="9:10" ht="15">
      <c r="I7" s="4" t="s">
        <v>20</v>
      </c>
      <c r="J7" s="19"/>
    </row>
    <row r="8" spans="1:10" ht="28.5" customHeight="1">
      <c r="A8" s="20" t="s">
        <v>4</v>
      </c>
      <c r="B8" s="20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/>
      <c r="H8" s="20"/>
      <c r="I8" s="20" t="s">
        <v>9</v>
      </c>
      <c r="J8" s="20"/>
    </row>
    <row r="9" spans="1:11" ht="77.25" customHeight="1">
      <c r="A9" s="21"/>
      <c r="B9" s="21"/>
      <c r="C9" s="21"/>
      <c r="D9" s="21"/>
      <c r="E9" s="21"/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1"/>
    </row>
    <row r="10" spans="1:10" ht="15">
      <c r="A10" s="12" t="s">
        <v>49</v>
      </c>
      <c r="B10" s="8"/>
      <c r="C10" s="8"/>
      <c r="D10" s="8"/>
      <c r="E10" s="8"/>
      <c r="F10" s="8"/>
      <c r="G10" s="8"/>
      <c r="H10" s="8"/>
      <c r="I10" s="16"/>
      <c r="J10" s="8"/>
    </row>
    <row r="11" spans="1:10" ht="15">
      <c r="A11" s="13" t="s">
        <v>32</v>
      </c>
      <c r="B11" s="8" t="s">
        <v>33</v>
      </c>
      <c r="C11" s="8">
        <v>1</v>
      </c>
      <c r="D11" s="8">
        <v>900</v>
      </c>
      <c r="E11" s="10">
        <v>2</v>
      </c>
      <c r="F11" s="15">
        <f>($J$6*POWER(E11,0.8))/(E11*POWER($J$6,0.8))</f>
        <v>1.0985605433061179</v>
      </c>
      <c r="G11" s="8"/>
      <c r="H11" s="8"/>
      <c r="I11" s="16">
        <f>C11*D11*E11*F11</f>
        <v>1977.408977951012</v>
      </c>
      <c r="J11" s="16">
        <f>SUM(I11)</f>
        <v>1977.408977951012</v>
      </c>
    </row>
    <row r="12" spans="1:12" ht="15">
      <c r="A12" s="12" t="s">
        <v>41</v>
      </c>
      <c r="B12" s="8"/>
      <c r="C12" s="8"/>
      <c r="D12" s="8"/>
      <c r="E12" s="10"/>
      <c r="F12" s="8"/>
      <c r="G12" s="8"/>
      <c r="H12" s="8"/>
      <c r="I12" s="16"/>
      <c r="J12" s="16"/>
      <c r="L12" s="11"/>
    </row>
    <row r="13" spans="1:12" ht="15">
      <c r="A13" s="8" t="s">
        <v>30</v>
      </c>
      <c r="B13" s="8" t="s">
        <v>31</v>
      </c>
      <c r="C13" s="8">
        <v>1</v>
      </c>
      <c r="D13" s="8">
        <v>450</v>
      </c>
      <c r="E13" s="10">
        <v>3</v>
      </c>
      <c r="F13" s="15">
        <f>($J$6*POWER(E13,0.8))/(E13*POWER($J$6,0.8))</f>
        <v>1.0129913682242364</v>
      </c>
      <c r="G13" s="8"/>
      <c r="H13" s="8"/>
      <c r="I13" s="16">
        <f aca="true" t="shared" si="0" ref="I13:I43">C13*D13*E13*F13</f>
        <v>1367.5383471027192</v>
      </c>
      <c r="J13" s="16"/>
      <c r="L13" s="11"/>
    </row>
    <row r="14" spans="1:12" ht="15">
      <c r="A14" s="8" t="s">
        <v>26</v>
      </c>
      <c r="B14" s="8" t="s">
        <v>28</v>
      </c>
      <c r="C14" s="8">
        <v>3</v>
      </c>
      <c r="D14" s="8">
        <v>10</v>
      </c>
      <c r="E14" s="10">
        <v>2.5</v>
      </c>
      <c r="F14" s="15">
        <f>($J$6*POWER(E14,0.8))/(E14*POWER($J$6,0.8))</f>
        <v>1.050611121761507</v>
      </c>
      <c r="G14" s="8"/>
      <c r="H14" s="8"/>
      <c r="I14" s="16">
        <f t="shared" si="0"/>
        <v>78.79583413211303</v>
      </c>
      <c r="J14" s="16"/>
      <c r="L14" s="11"/>
    </row>
    <row r="15" spans="1:12" ht="15">
      <c r="A15" s="8"/>
      <c r="B15" s="8" t="s">
        <v>29</v>
      </c>
      <c r="C15" s="8">
        <v>3</v>
      </c>
      <c r="D15" s="8">
        <v>3</v>
      </c>
      <c r="E15" s="10">
        <v>0.5</v>
      </c>
      <c r="F15" s="8"/>
      <c r="G15" s="8"/>
      <c r="H15" s="8"/>
      <c r="I15" s="16">
        <f>C15*D15*E15</f>
        <v>4.5</v>
      </c>
      <c r="J15" s="16">
        <f>SUM(I13:I15)</f>
        <v>1450.8341812348322</v>
      </c>
      <c r="L15" s="11"/>
    </row>
    <row r="16" spans="1:12" ht="15">
      <c r="A16" s="14" t="s">
        <v>42</v>
      </c>
      <c r="B16" s="8"/>
      <c r="C16" s="8"/>
      <c r="D16" s="8"/>
      <c r="E16" s="10"/>
      <c r="F16" s="8"/>
      <c r="G16" s="8"/>
      <c r="H16" s="8"/>
      <c r="I16" s="16"/>
      <c r="J16" s="16"/>
      <c r="L16" s="11"/>
    </row>
    <row r="17" spans="1:12" ht="15">
      <c r="A17" s="13" t="s">
        <v>32</v>
      </c>
      <c r="B17" s="8" t="s">
        <v>33</v>
      </c>
      <c r="C17" s="8">
        <v>1</v>
      </c>
      <c r="D17" s="8">
        <v>900</v>
      </c>
      <c r="E17" s="10">
        <v>0.2</v>
      </c>
      <c r="F17" s="15">
        <f>($J$6*POWER(E17,0.8))/(E17*POWER($J$6,0.8))</f>
        <v>1.7411011265922482</v>
      </c>
      <c r="G17" s="8"/>
      <c r="H17" s="8"/>
      <c r="I17" s="16">
        <f t="shared" si="0"/>
        <v>313.39820278660466</v>
      </c>
      <c r="J17" s="16">
        <f>SUM(I17)</f>
        <v>313.39820278660466</v>
      </c>
      <c r="L17" s="11"/>
    </row>
    <row r="18" spans="1:12" ht="15">
      <c r="A18" s="14" t="s">
        <v>43</v>
      </c>
      <c r="B18" s="8"/>
      <c r="C18" s="8"/>
      <c r="D18" s="8"/>
      <c r="E18" s="10"/>
      <c r="F18" s="8"/>
      <c r="G18" s="8"/>
      <c r="H18" s="8"/>
      <c r="I18" s="16"/>
      <c r="J18" s="16"/>
      <c r="L18" s="11"/>
    </row>
    <row r="19" spans="1:12" ht="15">
      <c r="A19" s="13" t="s">
        <v>26</v>
      </c>
      <c r="B19" s="8" t="s">
        <v>28</v>
      </c>
      <c r="C19" s="8">
        <v>18</v>
      </c>
      <c r="D19" s="8">
        <v>10</v>
      </c>
      <c r="E19" s="10">
        <v>2.9</v>
      </c>
      <c r="F19" s="15">
        <f>($J$6*POWER(E19,0.8))/(E19*POWER($J$6,0.8))</f>
        <v>1.0198831017109444</v>
      </c>
      <c r="G19" s="8"/>
      <c r="H19" s="8"/>
      <c r="I19" s="16">
        <f t="shared" si="0"/>
        <v>532.378979093113</v>
      </c>
      <c r="J19" s="16"/>
      <c r="L19" s="11"/>
    </row>
    <row r="20" spans="1:12" ht="15">
      <c r="A20" s="8"/>
      <c r="B20" s="8" t="s">
        <v>29</v>
      </c>
      <c r="C20" s="8">
        <v>18</v>
      </c>
      <c r="D20" s="8">
        <v>3</v>
      </c>
      <c r="E20" s="10">
        <v>2.9</v>
      </c>
      <c r="F20" s="8"/>
      <c r="G20" s="8"/>
      <c r="H20" s="8"/>
      <c r="I20" s="16">
        <f>C20*D20*E20</f>
        <v>156.6</v>
      </c>
      <c r="J20" s="16"/>
      <c r="L20" s="11"/>
    </row>
    <row r="21" spans="1:12" ht="15">
      <c r="A21" s="14" t="s">
        <v>44</v>
      </c>
      <c r="B21" s="8"/>
      <c r="C21" s="8"/>
      <c r="D21" s="8"/>
      <c r="E21" s="10"/>
      <c r="F21" s="8"/>
      <c r="G21" s="8"/>
      <c r="H21" s="8"/>
      <c r="I21" s="16"/>
      <c r="J21" s="16"/>
      <c r="L21" s="11"/>
    </row>
    <row r="22" spans="1:12" ht="15">
      <c r="A22" s="13" t="s">
        <v>26</v>
      </c>
      <c r="B22" s="8" t="s">
        <v>28</v>
      </c>
      <c r="C22" s="8">
        <v>22</v>
      </c>
      <c r="D22" s="8">
        <v>10</v>
      </c>
      <c r="E22" s="10">
        <v>2.5</v>
      </c>
      <c r="F22" s="15">
        <f>($J$6*POWER(E22,0.8))/(E22*POWER($J$6,0.8))</f>
        <v>1.050611121761507</v>
      </c>
      <c r="G22" s="8"/>
      <c r="H22" s="8"/>
      <c r="I22" s="16">
        <f t="shared" si="0"/>
        <v>577.8361169688288</v>
      </c>
      <c r="J22" s="16"/>
      <c r="L22" s="11"/>
    </row>
    <row r="23" spans="1:12" ht="15">
      <c r="A23" s="8"/>
      <c r="B23" s="8" t="s">
        <v>29</v>
      </c>
      <c r="C23" s="8">
        <v>22</v>
      </c>
      <c r="D23" s="8">
        <v>3</v>
      </c>
      <c r="E23" s="10">
        <v>2.5</v>
      </c>
      <c r="F23" s="8"/>
      <c r="G23" s="8"/>
      <c r="H23" s="8"/>
      <c r="I23" s="16">
        <f>C23*D23*E23</f>
        <v>165</v>
      </c>
      <c r="J23" s="16">
        <f>SUM(I19:I23)</f>
        <v>1431.8150960619419</v>
      </c>
      <c r="L23" s="11"/>
    </row>
    <row r="24" spans="1:12" ht="15">
      <c r="A24" s="14" t="s">
        <v>45</v>
      </c>
      <c r="B24" s="8"/>
      <c r="C24" s="8"/>
      <c r="D24" s="8"/>
      <c r="E24" s="10"/>
      <c r="F24" s="8"/>
      <c r="G24" s="8"/>
      <c r="H24" s="8"/>
      <c r="I24" s="16"/>
      <c r="J24" s="16"/>
      <c r="L24" s="11"/>
    </row>
    <row r="25" spans="1:12" ht="15">
      <c r="A25" s="13" t="s">
        <v>24</v>
      </c>
      <c r="B25" s="8" t="s">
        <v>27</v>
      </c>
      <c r="C25" s="8">
        <v>12</v>
      </c>
      <c r="D25" s="8">
        <v>40</v>
      </c>
      <c r="E25" s="10">
        <v>1.2</v>
      </c>
      <c r="F25" s="8"/>
      <c r="G25" s="8"/>
      <c r="H25" s="8"/>
      <c r="I25" s="16">
        <f>C25*D25*E25</f>
        <v>576</v>
      </c>
      <c r="J25" s="16"/>
      <c r="L25" s="11"/>
    </row>
    <row r="26" spans="1:12" ht="15">
      <c r="A26" s="13" t="s">
        <v>24</v>
      </c>
      <c r="B26" s="8" t="s">
        <v>27</v>
      </c>
      <c r="C26" s="8">
        <v>0.6</v>
      </c>
      <c r="D26" s="8">
        <v>40</v>
      </c>
      <c r="E26" s="10">
        <v>2</v>
      </c>
      <c r="F26" s="8"/>
      <c r="G26" s="8"/>
      <c r="H26" s="8"/>
      <c r="I26" s="16">
        <f>C26*D26*E26</f>
        <v>48</v>
      </c>
      <c r="J26" s="16"/>
      <c r="L26" s="11"/>
    </row>
    <row r="27" spans="1:12" ht="15">
      <c r="A27" s="13" t="s">
        <v>24</v>
      </c>
      <c r="B27" s="8" t="s">
        <v>27</v>
      </c>
      <c r="C27" s="8">
        <v>1.6</v>
      </c>
      <c r="D27" s="8">
        <v>40</v>
      </c>
      <c r="E27" s="10">
        <v>2.1</v>
      </c>
      <c r="F27" s="8"/>
      <c r="G27" s="8"/>
      <c r="H27" s="8"/>
      <c r="I27" s="16">
        <f>C27*D27*E27</f>
        <v>134.4</v>
      </c>
      <c r="J27" s="16">
        <f>SUM(I25:I27)</f>
        <v>758.4</v>
      </c>
      <c r="L27" s="11"/>
    </row>
    <row r="28" spans="1:12" ht="15">
      <c r="A28" s="14" t="s">
        <v>46</v>
      </c>
      <c r="B28" s="8"/>
      <c r="C28" s="8"/>
      <c r="D28" s="8"/>
      <c r="E28" s="10"/>
      <c r="F28" s="8"/>
      <c r="G28" s="8"/>
      <c r="H28" s="8"/>
      <c r="I28" s="16"/>
      <c r="J28" s="16"/>
      <c r="L28" s="11"/>
    </row>
    <row r="29" spans="1:12" ht="15">
      <c r="A29" s="13" t="s">
        <v>30</v>
      </c>
      <c r="B29" s="8" t="s">
        <v>31</v>
      </c>
      <c r="C29" s="8">
        <v>1</v>
      </c>
      <c r="D29" s="8">
        <v>450</v>
      </c>
      <c r="E29" s="10">
        <v>3</v>
      </c>
      <c r="F29" s="15">
        <f>($J$6*POWER(E29,0.8))/(E29*POWER($J$6,0.8))</f>
        <v>1.0129913682242364</v>
      </c>
      <c r="G29" s="8"/>
      <c r="H29" s="8"/>
      <c r="I29" s="16">
        <f t="shared" si="0"/>
        <v>1367.5383471027192</v>
      </c>
      <c r="J29" s="16">
        <f>SUM(I29)</f>
        <v>1367.5383471027192</v>
      </c>
      <c r="L29" s="11"/>
    </row>
    <row r="30" spans="1:12" ht="15">
      <c r="A30" s="14" t="s">
        <v>47</v>
      </c>
      <c r="B30" s="8"/>
      <c r="C30" s="8"/>
      <c r="D30" s="8"/>
      <c r="E30" s="10"/>
      <c r="F30" s="8"/>
      <c r="G30" s="8"/>
      <c r="H30" s="8"/>
      <c r="I30" s="16"/>
      <c r="J30" s="16"/>
      <c r="L30" s="11"/>
    </row>
    <row r="31" spans="1:12" ht="15">
      <c r="A31" s="13" t="s">
        <v>32</v>
      </c>
      <c r="B31" s="8" t="s">
        <v>33</v>
      </c>
      <c r="C31" s="8">
        <v>1</v>
      </c>
      <c r="D31" s="8">
        <v>900</v>
      </c>
      <c r="E31" s="10">
        <v>1.1</v>
      </c>
      <c r="F31" s="15">
        <f>($J$6*POWER(E31,0.8))/(E31*POWER($J$6,0.8))</f>
        <v>1.2380878413676915</v>
      </c>
      <c r="G31" s="8"/>
      <c r="H31" s="8"/>
      <c r="I31" s="16">
        <f t="shared" si="0"/>
        <v>1225.7069629540147</v>
      </c>
      <c r="J31" s="16"/>
      <c r="L31" s="11"/>
    </row>
    <row r="32" spans="1:12" ht="15">
      <c r="A32" s="13" t="s">
        <v>24</v>
      </c>
      <c r="B32" s="8" t="s">
        <v>25</v>
      </c>
      <c r="C32" s="8">
        <v>3</v>
      </c>
      <c r="D32" s="8">
        <v>15</v>
      </c>
      <c r="E32" s="10">
        <v>2.8</v>
      </c>
      <c r="F32" s="15">
        <f>($J$6*POWER(E32,0.8))/(E32*POWER($J$6,0.8))</f>
        <v>1.0270660870893518</v>
      </c>
      <c r="G32" s="8"/>
      <c r="H32" s="8"/>
      <c r="I32" s="16">
        <f t="shared" si="0"/>
        <v>129.41032697325832</v>
      </c>
      <c r="J32" s="16"/>
      <c r="L32" s="11"/>
    </row>
    <row r="33" spans="1:12" ht="15">
      <c r="A33" s="8"/>
      <c r="B33" s="8" t="s">
        <v>27</v>
      </c>
      <c r="C33" s="8">
        <v>3</v>
      </c>
      <c r="D33" s="8">
        <v>120</v>
      </c>
      <c r="E33" s="10">
        <f>2.8-1.1</f>
        <v>1.6999999999999997</v>
      </c>
      <c r="F33" s="8"/>
      <c r="G33" s="8"/>
      <c r="H33" s="8"/>
      <c r="I33" s="16">
        <f>C33*D33*E33</f>
        <v>611.9999999999999</v>
      </c>
      <c r="J33" s="16">
        <f>SUM(I31:I33)</f>
        <v>1967.1172899272729</v>
      </c>
      <c r="L33" s="11"/>
    </row>
    <row r="34" spans="1:12" ht="15">
      <c r="A34" s="14" t="s">
        <v>48</v>
      </c>
      <c r="B34" s="8"/>
      <c r="C34" s="8"/>
      <c r="D34" s="8"/>
      <c r="E34" s="10"/>
      <c r="F34" s="8"/>
      <c r="G34" s="8"/>
      <c r="H34" s="8"/>
      <c r="I34" s="16"/>
      <c r="J34" s="16"/>
      <c r="L34" s="11"/>
    </row>
    <row r="35" spans="1:12" ht="15">
      <c r="A35" s="13" t="s">
        <v>21</v>
      </c>
      <c r="B35" s="8" t="s">
        <v>22</v>
      </c>
      <c r="C35" s="8">
        <v>1</v>
      </c>
      <c r="D35" s="8">
        <v>750</v>
      </c>
      <c r="E35" s="10">
        <v>2.8</v>
      </c>
      <c r="F35" s="15">
        <f>($J$6*POWER(E35,0.8))/(E35*POWER($J$6,0.8))</f>
        <v>1.0270660870893518</v>
      </c>
      <c r="G35" s="8"/>
      <c r="H35" s="8"/>
      <c r="I35" s="16">
        <f t="shared" si="0"/>
        <v>2156.838782887639</v>
      </c>
      <c r="J35" s="16"/>
      <c r="L35" s="11"/>
    </row>
    <row r="36" spans="1:12" ht="15">
      <c r="A36" s="13" t="s">
        <v>34</v>
      </c>
      <c r="B36" s="8" t="s">
        <v>23</v>
      </c>
      <c r="C36" s="8">
        <v>1</v>
      </c>
      <c r="D36" s="8">
        <v>4320</v>
      </c>
      <c r="E36" s="10">
        <v>2.8</v>
      </c>
      <c r="F36" s="15">
        <f>($J$6*POWER(E36,0.8))/(E36*POWER($J$6,0.8))</f>
        <v>1.0270660870893518</v>
      </c>
      <c r="G36" s="8"/>
      <c r="H36" s="8"/>
      <c r="I36" s="16">
        <f t="shared" si="0"/>
        <v>12423.3913894328</v>
      </c>
      <c r="J36" s="16"/>
      <c r="L36" s="11"/>
    </row>
    <row r="37" spans="1:12" ht="15">
      <c r="A37" s="13" t="s">
        <v>24</v>
      </c>
      <c r="B37" s="8" t="s">
        <v>25</v>
      </c>
      <c r="C37" s="8">
        <v>19</v>
      </c>
      <c r="D37" s="8">
        <v>15</v>
      </c>
      <c r="E37" s="10">
        <v>2.8</v>
      </c>
      <c r="F37" s="15">
        <f>($J$6*POWER(E37,0.8))/(E37*POWER($J$6,0.8))</f>
        <v>1.0270660870893518</v>
      </c>
      <c r="G37" s="8"/>
      <c r="H37" s="8"/>
      <c r="I37" s="16">
        <f t="shared" si="0"/>
        <v>819.5987374973027</v>
      </c>
      <c r="J37" s="16"/>
      <c r="L37" s="11"/>
    </row>
    <row r="38" spans="1:12" ht="15">
      <c r="A38" s="13" t="s">
        <v>24</v>
      </c>
      <c r="B38" s="8" t="s">
        <v>25</v>
      </c>
      <c r="C38" s="8">
        <v>3</v>
      </c>
      <c r="D38" s="8">
        <v>15</v>
      </c>
      <c r="E38" s="10">
        <v>2.8</v>
      </c>
      <c r="F38" s="15">
        <f>($J$6*POWER(E38,0.8))/(E38*POWER($J$6,0.8))</f>
        <v>1.0270660870893518</v>
      </c>
      <c r="G38" s="8"/>
      <c r="H38" s="8"/>
      <c r="I38" s="16">
        <f t="shared" si="0"/>
        <v>129.41032697325832</v>
      </c>
      <c r="J38" s="16"/>
      <c r="L38" s="11"/>
    </row>
    <row r="39" spans="1:12" ht="15">
      <c r="A39" s="8"/>
      <c r="B39" s="8" t="s">
        <v>27</v>
      </c>
      <c r="C39" s="8">
        <v>3</v>
      </c>
      <c r="D39" s="8">
        <v>120</v>
      </c>
      <c r="E39" s="10">
        <v>1</v>
      </c>
      <c r="F39" s="8"/>
      <c r="G39" s="8"/>
      <c r="H39" s="8"/>
      <c r="I39" s="16">
        <f>C39*D39*E39</f>
        <v>360</v>
      </c>
      <c r="J39" s="16"/>
      <c r="L39" s="11"/>
    </row>
    <row r="40" spans="1:12" ht="15">
      <c r="A40" s="8" t="s">
        <v>24</v>
      </c>
      <c r="B40" s="8" t="s">
        <v>25</v>
      </c>
      <c r="C40" s="8">
        <v>5</v>
      </c>
      <c r="D40" s="8">
        <v>15</v>
      </c>
      <c r="E40" s="10">
        <v>2.8</v>
      </c>
      <c r="F40" s="15">
        <f>($J$6*POWER(E40,0.8))/(E40*POWER($J$6,0.8))</f>
        <v>1.0270660870893518</v>
      </c>
      <c r="G40" s="8"/>
      <c r="H40" s="8"/>
      <c r="I40" s="16">
        <f t="shared" si="0"/>
        <v>215.68387828876388</v>
      </c>
      <c r="J40" s="16"/>
      <c r="L40" s="11"/>
    </row>
    <row r="41" spans="1:12" ht="15">
      <c r="A41" s="8"/>
      <c r="B41" s="8" t="s">
        <v>27</v>
      </c>
      <c r="C41" s="8">
        <v>5</v>
      </c>
      <c r="D41" s="8">
        <v>120</v>
      </c>
      <c r="E41" s="10">
        <v>0.8</v>
      </c>
      <c r="F41" s="8"/>
      <c r="G41" s="8"/>
      <c r="H41" s="8"/>
      <c r="I41" s="16">
        <f>C41*D41*E41</f>
        <v>480</v>
      </c>
      <c r="J41" s="16"/>
      <c r="L41" s="11"/>
    </row>
    <row r="42" spans="1:12" ht="15">
      <c r="A42" s="8" t="s">
        <v>35</v>
      </c>
      <c r="B42" s="8" t="s">
        <v>31</v>
      </c>
      <c r="C42" s="8">
        <v>1</v>
      </c>
      <c r="D42" s="8">
        <v>600</v>
      </c>
      <c r="E42" s="10">
        <v>3.1</v>
      </c>
      <c r="F42" s="15">
        <f>($J$6*POWER(E42,0.8))/(E42*POWER($J$6,0.8))</f>
        <v>1.0063699419970278</v>
      </c>
      <c r="G42" s="8"/>
      <c r="H42" s="8"/>
      <c r="I42" s="16">
        <f t="shared" si="0"/>
        <v>1871.8480921144717</v>
      </c>
      <c r="J42" s="16"/>
      <c r="L42" s="11"/>
    </row>
    <row r="43" spans="1:12" ht="15">
      <c r="A43" s="8" t="s">
        <v>36</v>
      </c>
      <c r="B43" s="8" t="s">
        <v>37</v>
      </c>
      <c r="C43" s="8">
        <v>3</v>
      </c>
      <c r="D43" s="8">
        <f>12+5</f>
        <v>17</v>
      </c>
      <c r="E43" s="10">
        <v>2.8</v>
      </c>
      <c r="F43" s="15">
        <f>($J$6*POWER(E43,0.8))/(E43*POWER($J$6,0.8))</f>
        <v>1.0270660870893518</v>
      </c>
      <c r="G43" s="8"/>
      <c r="H43" s="8"/>
      <c r="I43" s="16">
        <f t="shared" si="0"/>
        <v>146.6650372363594</v>
      </c>
      <c r="J43" s="16">
        <f>SUM(I35:I43)</f>
        <v>18603.436244430595</v>
      </c>
      <c r="L43" s="11"/>
    </row>
    <row r="44" spans="9:12" ht="15">
      <c r="I44" t="s">
        <v>2</v>
      </c>
      <c r="J44" s="17">
        <f>SUM(J10:J43)</f>
        <v>27869.94833949498</v>
      </c>
      <c r="L44" s="11"/>
    </row>
    <row r="45" ht="15">
      <c r="I45" t="s">
        <v>38</v>
      </c>
    </row>
  </sheetData>
  <sheetProtection/>
  <mergeCells count="8">
    <mergeCell ref="J6:J7"/>
    <mergeCell ref="A8:A9"/>
    <mergeCell ref="B8:B9"/>
    <mergeCell ref="C8:C9"/>
    <mergeCell ref="D8:D9"/>
    <mergeCell ref="E8:E9"/>
    <mergeCell ref="F8:H8"/>
    <mergeCell ref="I8:J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  <ignoredErrors>
    <ignoredError sqref="I41 I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FridaV</dc:creator>
  <cp:keywords/>
  <dc:description/>
  <cp:lastModifiedBy>Karlsson Jill</cp:lastModifiedBy>
  <cp:lastPrinted>2009-11-04T12:30:32Z</cp:lastPrinted>
  <dcterms:created xsi:type="dcterms:W3CDTF">2009-05-03T11:50:35Z</dcterms:created>
  <dcterms:modified xsi:type="dcterms:W3CDTF">2017-09-06T10:10:58Z</dcterms:modified>
  <cp:category/>
  <cp:version/>
  <cp:contentType/>
  <cp:contentStatus/>
</cp:coreProperties>
</file>